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II rebalans finansijskog plana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C40" i="1" l="1"/>
  <c r="F146" i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G118" i="1" l="1"/>
  <c r="G39" i="1" s="1"/>
  <c r="C207" i="1"/>
  <c r="C199" i="1" s="1"/>
  <c r="C198" i="1" s="1"/>
  <c r="G199" i="1"/>
  <c r="G198" i="1" s="1"/>
  <c r="G58" i="1"/>
  <c r="E118" i="1"/>
  <c r="E58" i="1"/>
  <c r="E39" i="1" s="1"/>
  <c r="D215" i="1"/>
  <c r="E215" i="1" l="1"/>
  <c r="G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46" i="1" s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<sst xmlns="http://schemas.openxmlformats.org/spreadsheetml/2006/main" count="236" uniqueCount="234">
  <si>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</si>
  <si>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</si>
  <si>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</si>
  <si>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</si>
  <si>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</si>
  <si>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</si>
  <si>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</si>
  <si>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</si>
  <si>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</si>
  <si>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</si>
  <si>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</si>
  <si>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</si>
  <si>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</si>
  <si>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</si>
  <si>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</si>
  <si>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</si>
  <si>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</si>
  <si>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</si>
  <si>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</si>
  <si>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</si>
  <si>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</si>
  <si>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</si>
  <si>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</si>
  <si>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</si>
  <si>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</si>
  <si>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</si>
  <si>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</si>
  <si>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</si>
  <si>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</si>
  <si>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</si>
  <si>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</si>
  <si>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</si>
  <si>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</si>
  <si>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</si>
  <si>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</si>
  <si>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</si>
  <si>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</si>
  <si>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</si>
  <si>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</si>
  <si>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</si>
  <si>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</si>
  <si>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</si>
  <si>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</si>
  <si>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</si>
  <si>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</si>
  <si>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</si>
  <si>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</si>
  <si>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</si>
  <si>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</si>
  <si>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</si>
  <si>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</si>
  <si>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</si>
  <si>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</si>
  <si>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</si>
  <si>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</si>
  <si>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</si>
  <si>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</si>
  <si>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</si>
  <si>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</si>
  <si>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</si>
  <si>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</si>
  <si>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</si>
  <si>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</si>
  <si>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</si>
  <si>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</si>
  <si>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</si>
  <si>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</si>
  <si>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</si>
  <si>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</si>
  <si>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</si>
  <si>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</si>
  <si>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</si>
  <si>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</si>
  <si>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</si>
  <si>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</si>
  <si>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</si>
  <si>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</si>
  <si>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</si>
  <si>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</si>
  <si>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</si>
  <si>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</si>
  <si>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</si>
  <si>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</si>
  <si>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</si>
  <si>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</si>
  <si>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</si>
  <si>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</si>
  <si>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</si>
  <si>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</si>
  <si>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</si>
  <si>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</si>
  <si>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</si>
  <si>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</si>
  <si>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</si>
  <si>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</si>
  <si>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</si>
  <si>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</si>
  <si>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</si>
  <si>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</si>
  <si>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</si>
  <si>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</si>
  <si>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</si>
  <si>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</si>
  <si>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</si>
  <si>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</si>
  <si>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</si>
  <si>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</si>
  <si>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</si>
  <si>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</si>
  <si>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</si>
  <si>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</si>
  <si>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</si>
  <si>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</si>
  <si>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</si>
  <si>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</si>
  <si>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</si>
  <si>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</si>
  <si>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</si>
  <si>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</si>
  <si>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</si>
  <si>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</si>
  <si>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</si>
  <si>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</si>
  <si>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</si>
  <si>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</si>
  <si>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</si>
  <si>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</si>
  <si>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</si>
  <si>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</si>
  <si>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</si>
  <si>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</si>
  <si>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</si>
  <si>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</si>
  <si>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</si>
  <si>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</si>
  <si>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</si>
  <si>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</si>
  <si>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</si>
  <si>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</si>
  <si>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</si>
  <si>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</si>
  <si>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</si>
  <si>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</si>
  <si>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</si>
  <si>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</si>
  <si>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</si>
  <si>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</si>
  <si>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</si>
  <si>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</si>
  <si>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</si>
  <si>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</si>
  <si>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</si>
  <si>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</si>
  <si>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</si>
  <si>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</si>
  <si>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</si>
  <si>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</si>
  <si>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</si>
  <si>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</si>
  <si>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</si>
  <si>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</si>
  <si>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</si>
  <si>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</si>
  <si>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</si>
  <si>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</si>
  <si>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</si>
  <si>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</si>
  <si>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</si>
  <si>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</si>
  <si>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</si>
  <si>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</si>
  <si>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</si>
  <si>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</si>
  <si>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</si>
  <si>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</si>
  <si>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</si>
  <si>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</si>
  <si>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</si>
  <si>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</si>
  <si>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</si>
  <si>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</si>
  <si>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</si>
  <si>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</si>
  <si>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</si>
  <si>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</si>
  <si>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</si>
  <si>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</si>
  <si>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</si>
  <si>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</si>
  <si>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</si>
  <si>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</si>
  <si>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</si>
  <si>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</si>
  <si>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</si>
  <si>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</si>
  <si>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</si>
  <si>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</si>
  <si>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</si>
  <si>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</si>
  <si>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</si>
  <si>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</si>
  <si>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</si>
  <si>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</si>
  <si>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</si>
  <si>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</si>
  <si>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</si>
  <si>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</si>
  <si>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</si>
  <si>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</si>
  <si>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</si>
  <si>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</si>
  <si>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</si>
  <si>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</si>
  <si>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</si>
  <si>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</si>
  <si>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</si>
  <si>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</si>
  <si>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</si>
  <si>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</si>
  <si>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</si>
  <si>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</si>
  <si>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</si>
  <si>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</si>
  <si>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</si>
  <si>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</si>
  <si>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</si>
  <si>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</si>
  <si>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</si>
  <si>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</si>
  <si>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</si>
  <si>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</si>
  <si>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</si>
  <si>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</si>
  <si>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r>
      <t xml:space="preserve">                                      ДРУГА ИЗМЕНА И ДОПУНА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</si>
</sst>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zoomScale="118" zoomScaleNormal="118" workbookViewId="0">
      <selection activeCell="J4" sqref="J4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908792028</v>
      </c>
      <c r="D4" s="126">
        <f t="shared" ref="D4:G4" si="0">SUM(D5+D7+D17+D20+D23+D25+D32)</f>
        <v>0</v>
      </c>
      <c r="E4" s="126">
        <f t="shared" si="0"/>
        <v>821073000</v>
      </c>
      <c r="F4" s="126">
        <f t="shared" si="0"/>
        <v>19145028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125</v>
      </c>
      <c r="C5" s="99">
        <f>+D5+E5+F5+G5</f>
        <v>10807636</v>
      </c>
      <c r="D5" s="99">
        <f>+D6</f>
        <v>0</v>
      </c>
      <c r="E5" s="13">
        <f>+E6</f>
        <v>0</v>
      </c>
      <c r="F5" s="99">
        <f>+F6</f>
        <v>10807636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126</v>
      </c>
      <c r="C6" s="103"/>
      <c r="D6" s="103"/>
      <c r="E6" s="28"/>
      <c r="F6" s="103">
        <v>10807636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127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128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129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130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131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132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133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134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229</v>
      </c>
      <c r="B16" s="15" t="s">
        <v>223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8337392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8337392</v>
      </c>
      <c r="G17" s="102">
        <f t="shared" si="3"/>
        <v>0</v>
      </c>
    </row>
    <row r="18" spans="1:12" ht="15.75" x14ac:dyDescent="0.25">
      <c r="A18" s="15"/>
      <c r="B18" s="29" t="s">
        <v>204</v>
      </c>
      <c r="C18" s="28">
        <f t="shared" ref="C18:C19" si="4">+D18+E18+F18+G18</f>
        <v>8337392</v>
      </c>
      <c r="D18" s="15">
        <v>0</v>
      </c>
      <c r="E18" s="15"/>
      <c r="F18" s="17">
        <v>8337392</v>
      </c>
      <c r="G18" s="21"/>
    </row>
    <row r="19" spans="1:12" ht="15.75" x14ac:dyDescent="0.25">
      <c r="A19" s="15"/>
      <c r="B19" s="29" t="s">
        <v>228</v>
      </c>
      <c r="C19" s="28">
        <f t="shared" si="4"/>
        <v>0</v>
      </c>
      <c r="D19" s="15"/>
      <c r="E19" s="15"/>
      <c r="F19" s="17"/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135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136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821073000</v>
      </c>
      <c r="D25" s="13">
        <f t="shared" ref="D25:G25" si="9">SUM(D26:D31)</f>
        <v>0</v>
      </c>
      <c r="E25" s="13">
        <f t="shared" si="9"/>
        <v>821073000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218</v>
      </c>
      <c r="C26" s="28">
        <f t="shared" ref="C26:C31" si="10">+D26+E26+F26+G26</f>
        <v>806691000</v>
      </c>
      <c r="D26" s="15"/>
      <c r="E26" s="21">
        <v>806691000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1"/>
      <c r="B37" s="132" t="s">
        <v>42</v>
      </c>
      <c r="C37" s="126">
        <f>(C4+C34+C36)</f>
        <v>1078221908.8199999</v>
      </c>
      <c r="D37" s="126">
        <f t="shared" ref="D37:G37" si="15">(D4+D34+D36)</f>
        <v>121870170.81999999</v>
      </c>
      <c r="E37" s="126">
        <f t="shared" si="15"/>
        <v>821073000</v>
      </c>
      <c r="F37" s="126">
        <f t="shared" si="15"/>
        <v>19145028</v>
      </c>
      <c r="G37" s="126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1052100088</v>
      </c>
      <c r="D39" s="130">
        <f>SUM(D40+D58+D84+D91+D113+D118+D146+D183+D186+D189+D190+D191+D193+D195+D196)</f>
        <v>121870171</v>
      </c>
      <c r="E39" s="130">
        <f>SUM(E40+E58+E84+E91+E113+E118+E146+E183+E186+E189+E190+E191+E193+E195+E196)</f>
        <v>821073000</v>
      </c>
      <c r="F39" s="130">
        <f>SUM(F40+F58+F84+F91+F113+F118+F146+F183+F186+F189+F190+F191+F193+F195+F196)</f>
        <v>10807636</v>
      </c>
      <c r="G39" s="130">
        <f>SUM(G40+G58+G84+G91+G113+G118+G146+G183+G186+G189+G190+G191+G193+G195+G196)</f>
        <v>98349281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177">
        <f>SUM(C41+C43+C44+C45+C46+C48+C56+C57)</f>
        <v>660790171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18391171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78">
        <f>SUM(C42)</f>
        <v>451319923</v>
      </c>
      <c r="D41" s="111"/>
      <c r="E41" s="111">
        <f>SUM(E42)</f>
        <v>438351423</v>
      </c>
      <c r="F41" s="111"/>
      <c r="G41" s="111">
        <v>12968500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1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67346848</v>
      </c>
      <c r="D44" s="61"/>
      <c r="E44" s="33">
        <v>65440052</v>
      </c>
      <c r="F44" s="62"/>
      <c r="G44" s="61">
        <v>1906796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  <c r="J45" s="8"/>
    </row>
    <row r="46" spans="1:12" s="7" customFormat="1" ht="18.75" x14ac:dyDescent="0.3">
      <c r="A46" s="48">
        <v>414100</v>
      </c>
      <c r="B46" s="107" t="s">
        <v>137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138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SUM(C49:C55)</f>
        <v>6200000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142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141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140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139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107392636</v>
      </c>
      <c r="D58" s="60">
        <f t="shared" ref="D58:G58" si="20">SUM(D59+D60+D63+D71+D76+D82)</f>
        <v>210000</v>
      </c>
      <c r="E58" s="60">
        <f t="shared" si="20"/>
        <v>73979000</v>
      </c>
      <c r="F58" s="60">
        <f t="shared" si="20"/>
        <v>4287636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68541000</v>
      </c>
      <c r="D63" s="70"/>
      <c r="E63" s="71">
        <f>SUM(E64:E70)</f>
        <v>50885000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10233598</v>
      </c>
      <c r="D66" s="31"/>
      <c r="E66" s="33">
        <v>6433598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56051402</v>
      </c>
      <c r="D68" s="31"/>
      <c r="E68" s="33">
        <v>42801402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205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143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144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145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6907636</v>
      </c>
      <c r="D82" s="70"/>
      <c r="E82" s="69">
        <f>+E83</f>
        <v>0</v>
      </c>
      <c r="F82" s="71">
        <f>SUM(F83)</f>
        <v>4287636</v>
      </c>
      <c r="G82" s="71">
        <f>SUM(G83)</f>
        <v>2620000</v>
      </c>
      <c r="J82" s="19"/>
    </row>
    <row r="83" spans="1:12" s="27" customFormat="1" ht="45" x14ac:dyDescent="0.25">
      <c r="A83" s="142" t="s">
        <v>224</v>
      </c>
      <c r="B83" s="32" t="s">
        <v>221</v>
      </c>
      <c r="C83" s="73">
        <f t="shared" si="25"/>
        <v>6907636</v>
      </c>
      <c r="D83" s="31"/>
      <c r="E83" s="33"/>
      <c r="F83" s="33">
        <v>4287636</v>
      </c>
      <c r="G83" s="33">
        <v>2620000</v>
      </c>
      <c r="I83" s="80"/>
    </row>
    <row r="84" spans="1:12" s="27" customFormat="1" ht="32.25" customHeight="1" x14ac:dyDescent="0.3">
      <c r="A84" s="143" t="s">
        <v>146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147</v>
      </c>
      <c r="B85" s="31" t="s">
        <v>148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149</v>
      </c>
      <c r="B86" s="31" t="s">
        <v>150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151</v>
      </c>
      <c r="B87" s="31" t="s">
        <v>154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152</v>
      </c>
      <c r="B88" s="31" t="s">
        <v>153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155</v>
      </c>
      <c r="B89" s="31" t="s">
        <v>156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157</v>
      </c>
      <c r="B90" s="31" t="s">
        <v>158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149686171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24370000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159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160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161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162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163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164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165</v>
      </c>
      <c r="B100" s="43" t="s">
        <v>166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167</v>
      </c>
      <c r="B101" s="43" t="s">
        <v>168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169</v>
      </c>
      <c r="B102" s="43" t="s">
        <v>170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172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171</v>
      </c>
      <c r="C105" s="73">
        <f t="shared" si="28"/>
        <v>108766171</v>
      </c>
      <c r="D105" s="33">
        <v>108550171</v>
      </c>
      <c r="E105" s="33">
        <v>120000</v>
      </c>
      <c r="F105" s="31"/>
      <c r="G105" s="33">
        <v>96000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173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174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175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9"/>
      <c r="I110" s="180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177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178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179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180</v>
      </c>
      <c r="B117" s="43" t="s">
        <v>181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17881600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12471600</v>
      </c>
      <c r="H118" s="19"/>
      <c r="K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9323600</v>
      </c>
      <c r="D119" s="71"/>
      <c r="E119" s="71">
        <f>SUM(E120:E130)</f>
        <v>1660000</v>
      </c>
      <c r="F119" s="71"/>
      <c r="G119" s="71">
        <f>SUM(G120:G130)</f>
        <v>7663600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4400000</v>
      </c>
      <c r="D120" s="65"/>
      <c r="E120" s="33"/>
      <c r="F120" s="65"/>
      <c r="G120" s="33">
        <v>4400000</v>
      </c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207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227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7" t="s">
        <v>182</v>
      </c>
      <c r="B130" s="139" t="s">
        <v>217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8558000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4808000</v>
      </c>
      <c r="H131" s="19"/>
      <c r="J131" s="19"/>
      <c r="K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208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209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183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9"/>
      <c r="I144" s="180"/>
    </row>
    <row r="145" spans="1:19" ht="60" x14ac:dyDescent="0.25">
      <c r="A145" s="139">
        <v>425290</v>
      </c>
      <c r="B145" s="139" t="s">
        <v>230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SUM(C147+C152+C153+C157+C158+C159+C169+C175)</f>
        <v>100409000</v>
      </c>
      <c r="D146" s="60">
        <f>SUM(D147+D152+D153+D157+D158+D159+D169+D175)</f>
        <v>510000</v>
      </c>
      <c r="E146" s="60">
        <f>SUM(E147+E152+E153+E157+E158+E159+E169+E175)</f>
        <v>87259000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184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185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176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187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176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5">
        <f t="shared" si="39"/>
        <v>2000000</v>
      </c>
      <c r="D161" s="62"/>
      <c r="E161" s="33">
        <v>2000000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5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186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214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5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215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48139000</v>
      </c>
      <c r="D169" s="71">
        <f t="shared" ref="D169:G169" si="41">SUM(D170:D174)</f>
        <v>0</v>
      </c>
      <c r="E169" s="71">
        <f t="shared" si="41"/>
        <v>44639000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6">
        <v>426811</v>
      </c>
      <c r="B170" s="32" t="s">
        <v>188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6">
        <v>426812</v>
      </c>
      <c r="B172" s="139" t="s">
        <v>189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190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191</v>
      </c>
      <c r="B174" s="139" t="s">
        <v>192</v>
      </c>
      <c r="C174" s="73">
        <f t="shared" si="42"/>
        <v>46419000</v>
      </c>
      <c r="D174" s="43"/>
      <c r="E174" s="33">
        <v>43919000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SUM(C176:C182)</f>
        <v>3650000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SUM(G176:G182)</f>
        <v>3650000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210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193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5"/>
    </row>
    <row r="181" spans="1:9" ht="15.75" x14ac:dyDescent="0.25">
      <c r="A181" s="139">
        <v>4269131</v>
      </c>
      <c r="B181" s="139" t="s">
        <v>206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6"/>
    </row>
    <row r="182" spans="1:9" ht="15.75" x14ac:dyDescent="0.25">
      <c r="A182" s="159">
        <v>426919</v>
      </c>
      <c r="B182" s="159" t="s">
        <v>222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5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226</v>
      </c>
      <c r="B185" s="139" t="s">
        <v>216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194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195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212</v>
      </c>
      <c r="B192" s="70" t="s">
        <v>213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198</v>
      </c>
      <c r="B193" s="64" t="s">
        <v>199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196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6">
        <v>482312</v>
      </c>
      <c r="B195" s="136" t="s">
        <v>211</v>
      </c>
      <c r="C195" s="60">
        <f t="shared" si="51"/>
        <v>200000</v>
      </c>
      <c r="D195" s="174">
        <v>0</v>
      </c>
      <c r="E195" s="37"/>
      <c r="F195" s="37"/>
      <c r="G195" s="37">
        <v>200000</v>
      </c>
    </row>
    <row r="196" spans="1:13" x14ac:dyDescent="0.25">
      <c r="A196" s="136">
        <v>483100</v>
      </c>
      <c r="B196" s="64" t="s">
        <v>200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197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123</v>
      </c>
      <c r="C198" s="130">
        <f>SUM(C199+C213)</f>
        <v>26121821</v>
      </c>
      <c r="D198" s="130">
        <f>SUM(D199+D213)</f>
        <v>0</v>
      </c>
      <c r="E198" s="133"/>
      <c r="F198" s="130">
        <f>SUM(F199+F213)</f>
        <v>8337392</v>
      </c>
      <c r="G198" s="130">
        <f>SUM(G199+G213)</f>
        <v>17784429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21681821</v>
      </c>
      <c r="D199" s="60">
        <f>SUM(D200+D201+D206+D207+D210+D211)</f>
        <v>0</v>
      </c>
      <c r="E199" s="173"/>
      <c r="F199" s="60">
        <f>SUM(F200+F201+F206+F207+F210+F211+F212)</f>
        <v>8337392</v>
      </c>
      <c r="G199" s="60">
        <f>SUM(G200+G201+G206+G207+G210+G211)</f>
        <v>13344429</v>
      </c>
      <c r="J199" s="19"/>
    </row>
    <row r="200" spans="1:13" ht="15.75" x14ac:dyDescent="0.25">
      <c r="A200" s="70">
        <v>512200</v>
      </c>
      <c r="B200" s="70" t="s">
        <v>219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201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203</v>
      </c>
      <c r="B203" s="31" t="s">
        <v>202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225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124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6165200</v>
      </c>
      <c r="D207" s="108"/>
      <c r="E207" s="71"/>
      <c r="F207" s="108"/>
      <c r="G207" s="71">
        <f>SUM(G208+G209)</f>
        <v>6165200</v>
      </c>
      <c r="H207" s="19"/>
    </row>
    <row r="208" spans="1:13" x14ac:dyDescent="0.25">
      <c r="A208" s="40"/>
      <c r="B208" s="45" t="s">
        <v>111</v>
      </c>
      <c r="C208" s="33">
        <f>+D208+F208+G208</f>
        <v>5515200</v>
      </c>
      <c r="D208" s="45"/>
      <c r="E208" s="40"/>
      <c r="F208" s="45"/>
      <c r="G208" s="33">
        <v>5515200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8366621</v>
      </c>
      <c r="D211" s="71"/>
      <c r="E211" s="70"/>
      <c r="F211" s="113"/>
      <c r="G211" s="71">
        <f>SUM(G212)</f>
        <v>29229</v>
      </c>
    </row>
    <row r="212" spans="1:8" ht="15.75" x14ac:dyDescent="0.25">
      <c r="A212" s="31"/>
      <c r="B212" s="43" t="s">
        <v>220</v>
      </c>
      <c r="C212" s="73">
        <f t="shared" ref="C212" si="58">+D212+E212+F212+G212</f>
        <v>8366621</v>
      </c>
      <c r="D212" s="44"/>
      <c r="E212" s="31"/>
      <c r="F212" s="44">
        <v>8337392</v>
      </c>
      <c r="G212" s="44">
        <v>29229</v>
      </c>
    </row>
    <row r="213" spans="1:8" ht="18.75" x14ac:dyDescent="0.3">
      <c r="A213" s="168">
        <v>511300</v>
      </c>
      <c r="B213" s="137" t="s">
        <v>231</v>
      </c>
      <c r="C213" s="37">
        <v>4440000</v>
      </c>
      <c r="D213" s="37"/>
      <c r="E213" s="136"/>
      <c r="F213" s="37"/>
      <c r="G213" s="37">
        <v>4440000</v>
      </c>
    </row>
    <row r="214" spans="1:8" ht="18.75" x14ac:dyDescent="0.3">
      <c r="A214" s="170">
        <v>511322</v>
      </c>
      <c r="B214" s="171" t="s">
        <v>232</v>
      </c>
      <c r="C214" s="73">
        <v>4440000</v>
      </c>
      <c r="D214" s="44"/>
      <c r="E214" s="31"/>
      <c r="F214" s="44"/>
      <c r="G214" s="33">
        <v>4440000</v>
      </c>
    </row>
    <row r="215" spans="1:8" ht="18.75" x14ac:dyDescent="0.3">
      <c r="A215" s="138"/>
      <c r="B215" s="167" t="s">
        <v>51</v>
      </c>
      <c r="C215" s="130">
        <f>SUM(C198+C39)</f>
        <v>1078221909</v>
      </c>
      <c r="D215" s="130">
        <f>SUM(D198+D39)</f>
        <v>121870171</v>
      </c>
      <c r="E215" s="130">
        <f>SUM(E198+E39)</f>
        <v>821073000</v>
      </c>
      <c r="F215" s="130">
        <f t="shared" ref="F215:G215" si="59">SUM(F198+F39)</f>
        <v>19145028</v>
      </c>
      <c r="G215" s="130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2024-04-05T09:43:48Z</cp:lastPrinted>
  <dcterms:created xsi:type="dcterms:W3CDTF">2016-01-15T07:30:56Z</dcterms:created>
  <dcterms:modified xsi:type="dcterms:W3CDTF">2024-10-01T08:43:35Z</dcterms:modified>
</cp:coreProperties>
</file>